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cs513-fs1\IW3200\部内\バイオグループ\メーカー\02_PRO-LAB\マイクロバンク菌株保存管理システム\"/>
    </mc:Choice>
  </mc:AlternateContent>
  <xr:revisionPtr revIDLastSave="0" documentId="13_ncr:1_{D15663F5-70BB-45A8-9A9C-64921563AE25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保存" sheetId="4" r:id="rId1"/>
    <sheet name="取り出し" sheetId="2" r:id="rId2"/>
    <sheet name="使用方法" sheetId="5" r:id="rId3"/>
  </sheets>
  <definedNames>
    <definedName name="_xlnm._FilterDatabase" localSheetId="0" hidden="1">保存!$A$2:$AI$14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" i="2" l="1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 l="1"/>
  <c r="H4" i="2"/>
  <c r="G4" i="2"/>
  <c r="F4" i="2"/>
  <c r="E4" i="2"/>
  <c r="D4" i="2"/>
  <c r="C4" i="2"/>
  <c r="B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若林 隆(Taka Wakabayashi)</author>
    <author>若林貴子</author>
  </authors>
  <commentList>
    <comment ref="F1" authorId="0" shapeId="0" xr:uid="{BDE40E7F-A50D-498D-B878-EADE9AEDA813}">
      <text>
        <r>
          <rPr>
            <b/>
            <sz val="9"/>
            <color indexed="81"/>
            <rFont val="MS P ゴシック"/>
            <family val="3"/>
            <charset val="128"/>
          </rPr>
          <t>80本入れ容器1枚につき、1-81ある</t>
        </r>
      </text>
    </comment>
    <comment ref="A14" authorId="1" shapeId="0" xr:uid="{CC80964E-5DF1-40EE-BE18-A1DB51478917}">
      <text>
        <r>
          <rPr>
            <sz val="9"/>
            <color indexed="81"/>
            <rFont val="MS P ゴシック"/>
            <family val="3"/>
            <charset val="128"/>
          </rPr>
          <t>1.保存に使用するマイクロバンクの2Dバーコードを読み取る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(使用前にバーコードが読み取れるか確認）</t>
        </r>
      </text>
    </comment>
    <comment ref="B14" authorId="1" shapeId="0" xr:uid="{E6E2EEC6-1FEA-4247-9A40-8C4179C0750E}">
      <text>
        <r>
          <rPr>
            <sz val="9"/>
            <color indexed="81"/>
            <rFont val="MS P ゴシック"/>
            <family val="3"/>
            <charset val="128"/>
          </rPr>
          <t xml:space="preserve">2.B～J列の必要情報を入力する。施設により何を登録するか異なる。
C～F列は保存先情報。施設によりプルダウンにしても良いかも。
G列はプルダウンから選択
</t>
        </r>
      </text>
    </comment>
    <comment ref="K14" authorId="1" shapeId="0" xr:uid="{A29933EF-08A2-4F01-AEDA-722404EF279C}">
      <text>
        <r>
          <rPr>
            <sz val="9"/>
            <color indexed="81"/>
            <rFont val="MS P ゴシック"/>
            <family val="3"/>
            <charset val="128"/>
          </rPr>
          <t xml:space="preserve">ビーズを取り出したら記載する（残数の目安が分かる）
</t>
        </r>
      </text>
    </comment>
  </commentList>
</comments>
</file>

<file path=xl/sharedStrings.xml><?xml version="1.0" encoding="utf-8"?>
<sst xmlns="http://schemas.openxmlformats.org/spreadsheetml/2006/main" count="216" uniqueCount="106">
  <si>
    <t>菌名</t>
    <rPh sb="0" eb="1">
      <t>キン</t>
    </rPh>
    <rPh sb="1" eb="2">
      <t>メイ</t>
    </rPh>
    <phoneticPr fontId="1"/>
  </si>
  <si>
    <t>保存者</t>
    <rPh sb="0" eb="2">
      <t>ホゾン</t>
    </rPh>
    <rPh sb="2" eb="3">
      <t>シャ</t>
    </rPh>
    <phoneticPr fontId="1"/>
  </si>
  <si>
    <t>ビーズ1</t>
    <phoneticPr fontId="1"/>
  </si>
  <si>
    <t>ビーズ2</t>
  </si>
  <si>
    <t>ビーズ3</t>
  </si>
  <si>
    <t>ビーズ4</t>
  </si>
  <si>
    <t>ビーズ5</t>
  </si>
  <si>
    <t>ビーズ6</t>
  </si>
  <si>
    <t>ビーズ7</t>
  </si>
  <si>
    <t>ビーズ8</t>
  </si>
  <si>
    <t>ビーズ9</t>
  </si>
  <si>
    <t>ビーズ10</t>
  </si>
  <si>
    <t>ビーズ11</t>
  </si>
  <si>
    <t>ビーズ12</t>
  </si>
  <si>
    <t>ビーズ13</t>
  </si>
  <si>
    <t>ビーズ14</t>
  </si>
  <si>
    <t>ビーズ15</t>
  </si>
  <si>
    <t>ビーズ16</t>
  </si>
  <si>
    <t>ビーズ17</t>
  </si>
  <si>
    <t>ビーズ18</t>
  </si>
  <si>
    <t>ビーズ19</t>
  </si>
  <si>
    <t>ビーズ20</t>
  </si>
  <si>
    <t>ビーズ21</t>
  </si>
  <si>
    <t>ビーズ22</t>
  </si>
  <si>
    <t>ビーズ23</t>
  </si>
  <si>
    <t>マイクロバンク
2D barcode</t>
    <phoneticPr fontId="1"/>
  </si>
  <si>
    <t>ラック</t>
    <phoneticPr fontId="1"/>
  </si>
  <si>
    <t>棚</t>
    <rPh sb="0" eb="1">
      <t>タナ</t>
    </rPh>
    <phoneticPr fontId="1"/>
  </si>
  <si>
    <t>フリーザー</t>
    <phoneticPr fontId="1"/>
  </si>
  <si>
    <t>セル</t>
    <phoneticPr fontId="1"/>
  </si>
  <si>
    <t>検体ID</t>
    <rPh sb="0" eb="2">
      <t>ケンタイ</t>
    </rPh>
    <phoneticPr fontId="1"/>
  </si>
  <si>
    <t>A</t>
    <phoneticPr fontId="1"/>
  </si>
  <si>
    <t>B</t>
    <phoneticPr fontId="1"/>
  </si>
  <si>
    <t>色</t>
    <rPh sb="0" eb="1">
      <t>イロ</t>
    </rPh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</si>
  <si>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</si>
  <si>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</si>
  <si>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黄</t>
    <rPh sb="0" eb="1">
      <t>キ</t>
    </rPh>
    <phoneticPr fontId="1"/>
  </si>
  <si>
    <t>ライトブルー</t>
  </si>
  <si>
    <t>ライトブルー</t>
    <phoneticPr fontId="1"/>
  </si>
  <si>
    <t>緑</t>
    <rPh sb="0" eb="1">
      <t>ミドリ</t>
    </rPh>
    <phoneticPr fontId="1"/>
  </si>
  <si>
    <t>Aspergillus fumigatus</t>
    <phoneticPr fontId="1"/>
  </si>
  <si>
    <t xml:space="preserve">Clostridium difficile </t>
    <phoneticPr fontId="1"/>
  </si>
  <si>
    <t xml:space="preserve">Enterococcus faecalis </t>
    <phoneticPr fontId="1"/>
  </si>
  <si>
    <t xml:space="preserve">Escherichia coli </t>
    <phoneticPr fontId="1"/>
  </si>
  <si>
    <t>Neisseria gonorrhoeae</t>
    <phoneticPr fontId="1"/>
  </si>
  <si>
    <t>Pseudomonas aeruginosa</t>
    <phoneticPr fontId="1"/>
  </si>
  <si>
    <t>Haemophilus influenzae</t>
    <phoneticPr fontId="1"/>
  </si>
  <si>
    <t>Neisseria meningitidis</t>
    <phoneticPr fontId="1"/>
  </si>
  <si>
    <t>Streptococcus pyogenes</t>
    <phoneticPr fontId="1"/>
  </si>
  <si>
    <t>Streptococcus agalactiae</t>
    <phoneticPr fontId="1"/>
  </si>
  <si>
    <t>保存開始日
YYYYMMDD</t>
    <rPh sb="0" eb="5">
      <t>ホゾンカイシビ</t>
    </rPh>
    <phoneticPr fontId="1"/>
  </si>
  <si>
    <t>006CWV</t>
    <phoneticPr fontId="1"/>
  </si>
  <si>
    <t>005ABC</t>
    <phoneticPr fontId="1"/>
  </si>
  <si>
    <t>006SOP</t>
    <phoneticPr fontId="1"/>
  </si>
  <si>
    <t>006NW5</t>
    <phoneticPr fontId="1"/>
  </si>
  <si>
    <t>006FSC</t>
    <phoneticPr fontId="1"/>
  </si>
  <si>
    <t>006CLL</t>
    <phoneticPr fontId="1"/>
  </si>
  <si>
    <t>007DNL</t>
    <phoneticPr fontId="1"/>
  </si>
  <si>
    <t>003FSC</t>
    <phoneticPr fontId="1"/>
  </si>
  <si>
    <t>004SOF</t>
    <phoneticPr fontId="1"/>
  </si>
  <si>
    <t>020NRT</t>
    <phoneticPr fontId="1"/>
  </si>
  <si>
    <t>079SRO</t>
    <phoneticPr fontId="1"/>
  </si>
  <si>
    <t>201HYU</t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</si>
  <si>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</si>
  <si>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</si>
  <si>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C</t>
    <phoneticPr fontId="1"/>
  </si>
  <si>
    <t>D</t>
    <phoneticPr fontId="1"/>
  </si>
  <si>
    <t>佐藤</t>
    <rPh sb="0" eb="2">
      <t>サトウ</t>
    </rPh>
    <phoneticPr fontId="1"/>
  </si>
  <si>
    <t>井上</t>
    <rPh sb="0" eb="2">
      <t>イノウエ</t>
    </rPh>
    <phoneticPr fontId="1"/>
  </si>
  <si>
    <t>石原</t>
    <rPh sb="0" eb="2">
      <t>イシハラ</t>
    </rPh>
    <phoneticPr fontId="1"/>
  </si>
  <si>
    <t>前田</t>
    <rPh sb="0" eb="2">
      <t>マエダ</t>
    </rPh>
    <phoneticPr fontId="1"/>
  </si>
  <si>
    <t>渡辺</t>
    <rPh sb="0" eb="2">
      <t>ワタナベ</t>
    </rPh>
    <phoneticPr fontId="1"/>
  </si>
  <si>
    <t>松田</t>
    <rPh sb="0" eb="2">
      <t>マツダ</t>
    </rPh>
    <phoneticPr fontId="1"/>
  </si>
  <si>
    <t>広瀬</t>
    <rPh sb="0" eb="2">
      <t>ヒロセ</t>
    </rPh>
    <phoneticPr fontId="1"/>
  </si>
  <si>
    <t>坂本</t>
    <rPh sb="0" eb="2">
      <t>サカモト</t>
    </rPh>
    <phoneticPr fontId="1"/>
  </si>
  <si>
    <t>中田</t>
    <rPh sb="0" eb="2">
      <t>ナカタ</t>
    </rPh>
    <phoneticPr fontId="1"/>
  </si>
  <si>
    <t>橋本</t>
    <rPh sb="0" eb="2">
      <t>ハシモト</t>
    </rPh>
    <phoneticPr fontId="1"/>
  </si>
  <si>
    <t>大橋</t>
    <rPh sb="0" eb="2">
      <t>オオハシ</t>
    </rPh>
    <phoneticPr fontId="1"/>
  </si>
  <si>
    <t>本田</t>
    <rPh sb="0" eb="2">
      <t>ホンダ</t>
    </rPh>
    <phoneticPr fontId="1"/>
  </si>
  <si>
    <t>ビーズ24</t>
    <phoneticPr fontId="1"/>
  </si>
  <si>
    <t>ビーズ25</t>
    <phoneticPr fontId="1"/>
  </si>
  <si>
    <t>← カーソルをA1に合わせ、2Dコードを読み取る</t>
    <rPh sb="10" eb="11">
      <t>ア</t>
    </rPh>
    <rPh sb="20" eb="21">
      <t>ヨ</t>
    </rPh>
    <rPh sb="22" eb="23">
      <t>ト</t>
    </rPh>
    <phoneticPr fontId="1"/>
  </si>
  <si>
    <t>上</t>
    <rPh sb="0" eb="1">
      <t>ウエ</t>
    </rPh>
    <phoneticPr fontId="1"/>
  </si>
  <si>
    <t>G</t>
    <phoneticPr fontId="1"/>
  </si>
  <si>
    <t>山田</t>
    <rPh sb="0" eb="2">
      <t>ヤマダ</t>
    </rPh>
    <phoneticPr fontId="1"/>
  </si>
  <si>
    <t>河上</t>
    <rPh sb="0" eb="2">
      <t>カワカミ</t>
    </rPh>
    <phoneticPr fontId="1"/>
  </si>
  <si>
    <t>井上</t>
    <rPh sb="0" eb="2">
      <t>イノウエ</t>
    </rPh>
    <phoneticPr fontId="1"/>
  </si>
  <si>
    <t>前田</t>
    <rPh sb="0" eb="2">
      <t>マエダ</t>
    </rPh>
    <phoneticPr fontId="1"/>
  </si>
  <si>
    <t>C. difficille</t>
    <phoneticPr fontId="1"/>
  </si>
  <si>
    <t>【保存時】</t>
    <rPh sb="1" eb="3">
      <t>ホゾン</t>
    </rPh>
    <rPh sb="3" eb="4">
      <t>ジ</t>
    </rPh>
    <phoneticPr fontId="1"/>
  </si>
  <si>
    <t>【取り出し時】</t>
    <rPh sb="1" eb="2">
      <t>ト</t>
    </rPh>
    <rPh sb="3" eb="4">
      <t>ダ</t>
    </rPh>
    <rPh sb="5" eb="6">
      <t>ジ</t>
    </rPh>
    <phoneticPr fontId="1"/>
  </si>
  <si>
    <t>②　A列の空欄にカーソルを合わせ、保存に使用するマイクロバンクの2Dバーコードを読み取る。
　　(使用前にバーコードが読み取れるか確認）</t>
    <rPh sb="3" eb="4">
      <t>レツ</t>
    </rPh>
    <rPh sb="5" eb="7">
      <t>クウラン</t>
    </rPh>
    <rPh sb="13" eb="14">
      <t>ア</t>
    </rPh>
    <phoneticPr fontId="1"/>
  </si>
  <si>
    <t>③　保存時の情報が反映される。</t>
    <rPh sb="2" eb="4">
      <t>ホゾン</t>
    </rPh>
    <rPh sb="4" eb="5">
      <t>ジ</t>
    </rPh>
    <rPh sb="6" eb="8">
      <t>ジョウホウ</t>
    </rPh>
    <rPh sb="9" eb="11">
      <t>ハンエイ</t>
    </rPh>
    <phoneticPr fontId="1"/>
  </si>
  <si>
    <t>④　フリーザーにバイアルを戻す際、「保存」シートのK～AI列にビーズを取り出した者の氏名を入力する。</t>
    <rPh sb="13" eb="14">
      <t>モド</t>
    </rPh>
    <rPh sb="15" eb="16">
      <t>サイ</t>
    </rPh>
    <rPh sb="18" eb="20">
      <t>ホゾン</t>
    </rPh>
    <rPh sb="29" eb="30">
      <t>レツ</t>
    </rPh>
    <rPh sb="35" eb="36">
      <t>ト</t>
    </rPh>
    <rPh sb="37" eb="38">
      <t>ダ</t>
    </rPh>
    <rPh sb="40" eb="41">
      <t>モノ</t>
    </rPh>
    <rPh sb="42" eb="44">
      <t>シメイ</t>
    </rPh>
    <rPh sb="45" eb="47">
      <t>ニュウリョク</t>
    </rPh>
    <phoneticPr fontId="1"/>
  </si>
  <si>
    <t>【はじめに】</t>
    <phoneticPr fontId="1"/>
  </si>
  <si>
    <t>DataMatrixに対応した2次元バーコードリーダーをご使用ください。</t>
    <rPh sb="11" eb="13">
      <t>タイオウ</t>
    </rPh>
    <rPh sb="16" eb="18">
      <t>ジゲン</t>
    </rPh>
    <rPh sb="29" eb="31">
      <t>シヨウ</t>
    </rPh>
    <phoneticPr fontId="1"/>
  </si>
  <si>
    <t>このファイルのご使用方法</t>
    <rPh sb="8" eb="10">
      <t>シヨウ</t>
    </rPh>
    <rPh sb="10" eb="12">
      <t>ホウホウ</t>
    </rPh>
    <phoneticPr fontId="1"/>
  </si>
  <si>
    <t>マイクロバンクの各バイアルに印字されている２Dバーコードの規格は、DataMatrixです。</t>
    <rPh sb="8" eb="9">
      <t>カク</t>
    </rPh>
    <rPh sb="14" eb="16">
      <t>インジ</t>
    </rPh>
    <rPh sb="29" eb="31">
      <t>キカク</t>
    </rPh>
    <phoneticPr fontId="1"/>
  </si>
  <si>
    <t>①　「取り出し」シートを開く。</t>
    <rPh sb="3" eb="4">
      <t>ト</t>
    </rPh>
    <rPh sb="5" eb="6">
      <t>ダ</t>
    </rPh>
    <rPh sb="12" eb="13">
      <t>ヒラ</t>
    </rPh>
    <phoneticPr fontId="1"/>
  </si>
  <si>
    <t>①　「保存」シートを開く。</t>
    <rPh sb="3" eb="5">
      <t>ホゾン</t>
    </rPh>
    <rPh sb="10" eb="11">
      <t>ヒラ</t>
    </rPh>
    <phoneticPr fontId="1"/>
  </si>
  <si>
    <t>原</t>
    <rPh sb="0" eb="1">
      <t>ハラ</t>
    </rPh>
    <phoneticPr fontId="1"/>
  </si>
  <si>
    <t>奥平</t>
    <rPh sb="0" eb="2">
      <t>オクヒラ</t>
    </rPh>
    <phoneticPr fontId="1"/>
  </si>
  <si>
    <t>０３６BTC</t>
    <phoneticPr fontId="1"/>
  </si>
  <si>
    <t>０３６BTC</t>
    <phoneticPr fontId="1"/>
  </si>
  <si>
    <t>②　A1にカーソルを合わせ、バイアルの2Dコードを読み取る。</t>
    <rPh sb="10" eb="11">
      <t>ア</t>
    </rPh>
    <rPh sb="25" eb="26">
      <t>ヨ</t>
    </rPh>
    <rPh sb="27" eb="28">
      <t>ト</t>
    </rPh>
    <phoneticPr fontId="1"/>
  </si>
  <si>
    <t>③　.B～J列の必要情報を入力する。施設により何を登録するかは異なる。
　　　（C～F列は保存先の情報、G列はプルダウンから選択）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</si>
</sst>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4" tint="0.39997558519241921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">
    <cellStyle name="標準" xfId="0" builtinId="0"/>
  </cellStyles>
  <dxfs count="37">
    <dxf>
      <font>
        <b/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9651D6-8353-4CC3-B2F4-364ABC4AD832}" name="テーブル1" displayName="テーブル1" ref="A1:AI80" totalsRowShown="0" headerRowDxfId="0" dataDxfId="36">
  <autoFilter ref="A1:AI80" xr:uid="{8E9651D6-8353-4CC3-B2F4-364ABC4AD832}"/>
  <tableColumns count="35">
    <tableColumn id="1" xr3:uid="{3AFF3803-67A9-4CAB-B037-401FFC371711}" name="マイクロバンク_x000a_2D barcode" dataDxfId="35"/>
    <tableColumn id="8" xr3:uid="{377953DB-69B9-49DE-9F97-677FBABFD122}" name="菌名" dataDxfId="34"/>
    <tableColumn id="2" xr3:uid="{E9AD79BF-E613-49CB-BBE4-37F1EFD349F2}" name="フリーザー" dataDxfId="33"/>
    <tableColumn id="3" xr3:uid="{F6BFEF5F-F3B1-40F2-B466-2FE26CD97F9F}" name="棚" dataDxfId="32"/>
    <tableColumn id="4" xr3:uid="{FD73B0EA-5339-4029-81C9-8BFD0A401B5A}" name="ラック" dataDxfId="31"/>
    <tableColumn id="5" xr3:uid="{E1689B54-4AE1-4700-B719-4F12C94C6C74}" name="セル" dataDxfId="30"/>
    <tableColumn id="6" xr3:uid="{94A4B236-7BE7-4E3E-86E1-42AD07B1627A}" name="色" dataDxfId="29"/>
    <tableColumn id="7" xr3:uid="{975E0A98-1F77-4A73-83D8-716B6F6EB997}" name="検体ID" dataDxfId="28"/>
    <tableColumn id="10" xr3:uid="{65ECAD0F-0CDE-4E14-B022-E3A0EAC1A1CC}" name="保存者" dataDxfId="27"/>
    <tableColumn id="9" xr3:uid="{BC7769C8-1F31-4904-9EA5-F3DE99CF372E}" name="保存開始日_x000a_YYYYMMDD" dataDxfId="26"/>
    <tableColumn id="12" xr3:uid="{803DF834-B3CD-4BAB-AD4F-E52EA115EEC8}" name="ビーズ1" dataDxfId="25"/>
    <tableColumn id="14" xr3:uid="{28B772C6-0CBD-4E93-8116-E274C9CC8175}" name="ビーズ2" dataDxfId="24"/>
    <tableColumn id="16" xr3:uid="{782A8F60-9BF0-4FF5-A475-4E17C5E15054}" name="ビーズ3" dataDxfId="23"/>
    <tableColumn id="18" xr3:uid="{B1D713A0-1EA9-405B-B4BC-BF7B9E70647D}" name="ビーズ4" dataDxfId="22"/>
    <tableColumn id="20" xr3:uid="{15555F76-305F-4FAC-805C-D17FA2012F32}" name="ビーズ5" dataDxfId="21"/>
    <tableColumn id="21" xr3:uid="{D8B6DABB-8B07-4E7A-988B-9F27BED37B26}" name="ビーズ6" dataDxfId="20"/>
    <tableColumn id="22" xr3:uid="{37B1C033-8CD8-4BF6-A5FD-9D0D28D3EB70}" name="ビーズ7" dataDxfId="19"/>
    <tableColumn id="23" xr3:uid="{B7B71CEB-85ED-4A5E-BD84-25799752F537}" name="ビーズ8" dataDxfId="18"/>
    <tableColumn id="24" xr3:uid="{AE2B511D-3DA4-4C89-872E-046314E0793D}" name="ビーズ9" dataDxfId="17"/>
    <tableColumn id="25" xr3:uid="{07927B5A-42E2-47E2-AB03-3D5B5EEB29EB}" name="ビーズ10" dataDxfId="16"/>
    <tableColumn id="26" xr3:uid="{0D1B231E-9BB9-4A79-8F6A-C6B0B1B80437}" name="ビーズ11" dataDxfId="15"/>
    <tableColumn id="27" xr3:uid="{0D09F2C0-E845-4C18-AE1C-EAF8650E4A1C}" name="ビーズ12" dataDxfId="14"/>
    <tableColumn id="28" xr3:uid="{A66CB667-9997-4865-B426-5702AC7BBDF6}" name="ビーズ13" dataDxfId="13"/>
    <tableColumn id="29" xr3:uid="{2635855D-2804-4494-9ACD-1E4EE16612D6}" name="ビーズ14" dataDxfId="12"/>
    <tableColumn id="30" xr3:uid="{24E8DF25-EBDA-4650-B6C1-77E93473C59B}" name="ビーズ15" dataDxfId="11"/>
    <tableColumn id="31" xr3:uid="{7AFD6BA4-4696-4EE5-A989-68FB60878E9E}" name="ビーズ16" dataDxfId="10"/>
    <tableColumn id="32" xr3:uid="{B6DA9B84-B8A8-4172-BB76-A88147A3E725}" name="ビーズ17" dataDxfId="9"/>
    <tableColumn id="33" xr3:uid="{C062226C-D26D-434E-A6AF-1D2E1961FD54}" name="ビーズ18" dataDxfId="8"/>
    <tableColumn id="34" xr3:uid="{6C05CD9E-9DA7-4BC9-9D70-5A1802B64236}" name="ビーズ19" dataDxfId="7"/>
    <tableColumn id="35" xr3:uid="{1FAA67A6-BE4F-49A0-BE32-91E66F22B4BA}" name="ビーズ20" dataDxfId="6"/>
    <tableColumn id="36" xr3:uid="{4CE5C115-04A3-431C-A292-A29DD6256C32}" name="ビーズ21" dataDxfId="5"/>
    <tableColumn id="37" xr3:uid="{853075E4-0FDD-4319-A725-1F4BE40919E3}" name="ビーズ22" dataDxfId="4"/>
    <tableColumn id="38" xr3:uid="{3E49C66A-5F8F-4D95-9BA0-EB66D3804C1E}" name="ビーズ23" dataDxfId="3"/>
    <tableColumn id="39" xr3:uid="{3BC3CADA-BCA1-4DE4-A5F4-BF27360F40AC}" name="ビーズ24" dataDxfId="2"/>
    <tableColumn id="40" xr3:uid="{18437F3D-A480-47C4-A29F-8E4BC0E9C2A2}" name="ビーズ25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A4A9-B606-4BF1-98AA-945DFF068473}">
  <dimension ref="A1:AK181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8.77734375" defaultRowHeight="13.2"/>
  <cols>
    <col min="1" max="1" width="14.21875" style="3" customWidth="1"/>
    <col min="2" max="2" width="27.21875" style="4" customWidth="1"/>
    <col min="3" max="8" width="11.77734375" style="3" customWidth="1"/>
    <col min="9" max="9" width="10.5546875" style="2" customWidth="1"/>
    <col min="10" max="10" width="16.109375" style="4" customWidth="1"/>
    <col min="11" max="11" width="8.77734375" style="3" customWidth="1"/>
    <col min="12" max="12" width="8.77734375" style="2"/>
    <col min="13" max="15" width="9.21875" style="3" customWidth="1"/>
    <col min="16" max="17" width="8.77734375" style="3"/>
    <col min="18" max="18" width="9.21875" style="3" bestFit="1" customWidth="1"/>
    <col min="19" max="19" width="8.77734375" style="3"/>
    <col min="20" max="20" width="9.21875" style="3" bestFit="1" customWidth="1"/>
    <col min="21" max="37" width="8.77734375" style="3"/>
    <col min="38" max="16384" width="8.77734375" style="5"/>
  </cols>
  <sheetData>
    <row r="1" spans="1:37" s="6" customFormat="1" ht="43.05" customHeight="1">
      <c r="A1" s="25" t="s">
        <v>25</v>
      </c>
      <c r="B1" s="26" t="s">
        <v>0</v>
      </c>
      <c r="C1" s="27" t="s">
        <v>28</v>
      </c>
      <c r="D1" s="27" t="s">
        <v>27</v>
      </c>
      <c r="E1" s="26" t="s">
        <v>26</v>
      </c>
      <c r="F1" s="26" t="s">
        <v>29</v>
      </c>
      <c r="G1" s="26" t="s">
        <v>33</v>
      </c>
      <c r="H1" s="28" t="s">
        <v>30</v>
      </c>
      <c r="I1" s="26" t="s">
        <v>1</v>
      </c>
      <c r="J1" s="27" t="s">
        <v>50</v>
      </c>
      <c r="K1" s="27" t="s">
        <v>2</v>
      </c>
      <c r="L1" s="27" t="s">
        <v>3</v>
      </c>
      <c r="M1" s="27" t="s">
        <v>4</v>
      </c>
      <c r="N1" s="27" t="s">
        <v>5</v>
      </c>
      <c r="O1" s="27" t="s">
        <v>6</v>
      </c>
      <c r="P1" s="27" t="s">
        <v>7</v>
      </c>
      <c r="Q1" s="27" t="s">
        <v>8</v>
      </c>
      <c r="R1" s="27" t="s">
        <v>9</v>
      </c>
      <c r="S1" s="27" t="s">
        <v>10</v>
      </c>
      <c r="T1" s="27" t="s">
        <v>11</v>
      </c>
      <c r="U1" s="27" t="s">
        <v>12</v>
      </c>
      <c r="V1" s="27" t="s">
        <v>13</v>
      </c>
      <c r="W1" s="27" t="s">
        <v>14</v>
      </c>
      <c r="X1" s="27" t="s">
        <v>15</v>
      </c>
      <c r="Y1" s="27" t="s">
        <v>16</v>
      </c>
      <c r="Z1" s="27" t="s">
        <v>17</v>
      </c>
      <c r="AA1" s="27" t="s">
        <v>18</v>
      </c>
      <c r="AB1" s="27" t="s">
        <v>19</v>
      </c>
      <c r="AC1" s="27" t="s">
        <v>20</v>
      </c>
      <c r="AD1" s="27" t="s">
        <v>21</v>
      </c>
      <c r="AE1" s="27" t="s">
        <v>22</v>
      </c>
      <c r="AF1" s="27" t="s">
        <v>23</v>
      </c>
      <c r="AG1" s="27" t="s">
        <v>24</v>
      </c>
      <c r="AH1" s="27" t="s">
        <v>79</v>
      </c>
      <c r="AI1" s="27" t="s">
        <v>80</v>
      </c>
    </row>
    <row r="2" spans="1:37" ht="12">
      <c r="A2" s="6" t="s">
        <v>51</v>
      </c>
      <c r="B2" s="7" t="s">
        <v>40</v>
      </c>
      <c r="C2" s="6">
        <v>1</v>
      </c>
      <c r="D2" s="6" t="s">
        <v>63</v>
      </c>
      <c r="E2" s="6" t="s">
        <v>31</v>
      </c>
      <c r="F2" s="6">
        <v>1</v>
      </c>
      <c r="G2" s="6" t="s">
        <v>36</v>
      </c>
      <c r="H2" s="6">
        <v>100001</v>
      </c>
      <c r="I2" s="6" t="s">
        <v>67</v>
      </c>
      <c r="J2" s="6">
        <v>20220901</v>
      </c>
      <c r="K2" s="6" t="s">
        <v>67</v>
      </c>
      <c r="L2" s="6" t="s">
        <v>68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5"/>
      <c r="AK2" s="5"/>
    </row>
    <row r="3" spans="1:37" ht="12">
      <c r="A3" s="6" t="s">
        <v>52</v>
      </c>
      <c r="B3" s="7" t="s">
        <v>41</v>
      </c>
      <c r="C3" s="6">
        <v>1</v>
      </c>
      <c r="D3" s="6" t="s">
        <v>63</v>
      </c>
      <c r="E3" s="6" t="s">
        <v>31</v>
      </c>
      <c r="F3" s="6">
        <v>5</v>
      </c>
      <c r="G3" s="6" t="s">
        <v>35</v>
      </c>
      <c r="H3" s="6">
        <v>190002</v>
      </c>
      <c r="I3" s="6" t="s">
        <v>68</v>
      </c>
      <c r="J3" s="6">
        <v>20220302</v>
      </c>
      <c r="K3" s="6" t="s">
        <v>68</v>
      </c>
      <c r="L3" s="6" t="s">
        <v>68</v>
      </c>
      <c r="M3" s="6" t="s">
        <v>68</v>
      </c>
      <c r="N3" s="6" t="s">
        <v>68</v>
      </c>
      <c r="O3" s="6" t="s">
        <v>68</v>
      </c>
      <c r="P3" s="6" t="s">
        <v>68</v>
      </c>
      <c r="Q3" s="6" t="s">
        <v>68</v>
      </c>
      <c r="R3" s="6" t="s">
        <v>68</v>
      </c>
      <c r="S3" s="6" t="s">
        <v>68</v>
      </c>
      <c r="T3" s="6" t="s">
        <v>68</v>
      </c>
      <c r="U3" s="6" t="s">
        <v>68</v>
      </c>
      <c r="V3" s="6" t="s">
        <v>68</v>
      </c>
      <c r="W3" s="6" t="s">
        <v>68</v>
      </c>
      <c r="X3" s="6" t="s">
        <v>68</v>
      </c>
      <c r="Y3" s="6" t="s">
        <v>68</v>
      </c>
      <c r="Z3" s="6" t="s">
        <v>68</v>
      </c>
      <c r="AA3" s="6" t="s">
        <v>68</v>
      </c>
      <c r="AB3" s="6" t="s">
        <v>68</v>
      </c>
      <c r="AC3" s="6" t="s">
        <v>68</v>
      </c>
      <c r="AD3" s="6" t="s">
        <v>68</v>
      </c>
      <c r="AE3" s="6"/>
      <c r="AF3" s="6"/>
      <c r="AG3" s="6"/>
      <c r="AH3" s="6"/>
      <c r="AI3" s="6"/>
      <c r="AJ3" s="5"/>
      <c r="AK3" s="5"/>
    </row>
    <row r="4" spans="1:37" ht="12">
      <c r="A4" s="6" t="s">
        <v>53</v>
      </c>
      <c r="B4" s="7" t="s">
        <v>42</v>
      </c>
      <c r="C4" s="6">
        <v>1</v>
      </c>
      <c r="D4" s="6" t="s">
        <v>64</v>
      </c>
      <c r="E4" s="6" t="s">
        <v>32</v>
      </c>
      <c r="F4" s="6">
        <v>10</v>
      </c>
      <c r="G4" s="6" t="s">
        <v>36</v>
      </c>
      <c r="H4" s="6">
        <v>100034</v>
      </c>
      <c r="I4" s="6" t="s">
        <v>69</v>
      </c>
      <c r="J4" s="6">
        <v>20101120</v>
      </c>
      <c r="K4" s="6" t="s">
        <v>67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</row>
    <row r="5" spans="1:37" ht="12">
      <c r="A5" s="6" t="s">
        <v>54</v>
      </c>
      <c r="B5" s="7" t="s">
        <v>43</v>
      </c>
      <c r="C5" s="6">
        <v>1</v>
      </c>
      <c r="D5" s="6" t="s">
        <v>63</v>
      </c>
      <c r="E5" s="6" t="s">
        <v>31</v>
      </c>
      <c r="F5" s="6">
        <v>23</v>
      </c>
      <c r="G5" s="6" t="s">
        <v>36</v>
      </c>
      <c r="H5" s="6">
        <v>200034</v>
      </c>
      <c r="I5" s="6" t="s">
        <v>70</v>
      </c>
      <c r="J5" s="6">
        <v>20190304</v>
      </c>
      <c r="K5" s="6" t="s">
        <v>70</v>
      </c>
      <c r="L5" s="6" t="s">
        <v>70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5"/>
      <c r="AK5" s="5"/>
    </row>
    <row r="6" spans="1:37" ht="12">
      <c r="A6" s="6" t="s">
        <v>55</v>
      </c>
      <c r="B6" s="7" t="s">
        <v>44</v>
      </c>
      <c r="C6" s="6">
        <v>1</v>
      </c>
      <c r="D6" s="6" t="s">
        <v>63</v>
      </c>
      <c r="E6" s="6" t="s">
        <v>31</v>
      </c>
      <c r="F6" s="6">
        <v>26</v>
      </c>
      <c r="G6" s="6" t="s">
        <v>36</v>
      </c>
      <c r="H6" s="6">
        <v>457139</v>
      </c>
      <c r="I6" s="6" t="s">
        <v>71</v>
      </c>
      <c r="J6" s="6">
        <v>20010918</v>
      </c>
      <c r="K6" s="6" t="s">
        <v>71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5"/>
      <c r="AK6" s="5"/>
    </row>
    <row r="7" spans="1:37" ht="12">
      <c r="A7" s="6" t="s">
        <v>56</v>
      </c>
      <c r="B7" s="7" t="s">
        <v>45</v>
      </c>
      <c r="C7" s="6">
        <v>2</v>
      </c>
      <c r="D7" s="6" t="s">
        <v>64</v>
      </c>
      <c r="E7" s="6" t="s">
        <v>65</v>
      </c>
      <c r="F7" s="6">
        <v>21</v>
      </c>
      <c r="G7" s="6" t="s">
        <v>35</v>
      </c>
      <c r="H7" s="6">
        <v>764529</v>
      </c>
      <c r="I7" s="6" t="s">
        <v>72</v>
      </c>
      <c r="J7" s="6">
        <v>20171201</v>
      </c>
      <c r="K7" s="6" t="s">
        <v>72</v>
      </c>
      <c r="L7" s="6" t="s">
        <v>84</v>
      </c>
      <c r="M7" s="6" t="s">
        <v>85</v>
      </c>
      <c r="N7" s="6" t="s">
        <v>86</v>
      </c>
      <c r="O7" s="6" t="s">
        <v>87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5"/>
      <c r="AK7" s="5"/>
    </row>
    <row r="8" spans="1:37" ht="12">
      <c r="A8" s="6" t="s">
        <v>57</v>
      </c>
      <c r="B8" s="7" t="s">
        <v>46</v>
      </c>
      <c r="C8" s="6">
        <v>1</v>
      </c>
      <c r="D8" s="6" t="s">
        <v>64</v>
      </c>
      <c r="E8" s="6" t="s">
        <v>32</v>
      </c>
      <c r="F8" s="6">
        <v>80</v>
      </c>
      <c r="G8" s="6" t="s">
        <v>34</v>
      </c>
      <c r="H8" s="6">
        <v>169730</v>
      </c>
      <c r="I8" s="6" t="s">
        <v>73</v>
      </c>
      <c r="J8" s="6">
        <v>20170930</v>
      </c>
      <c r="K8" s="6" t="s">
        <v>73</v>
      </c>
      <c r="L8" s="6" t="s">
        <v>73</v>
      </c>
      <c r="M8" s="6" t="s">
        <v>70</v>
      </c>
      <c r="N8" s="6" t="s">
        <v>70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5"/>
      <c r="AK8" s="5"/>
    </row>
    <row r="9" spans="1:37" ht="12">
      <c r="A9" s="6" t="s">
        <v>58</v>
      </c>
      <c r="B9" s="7" t="s">
        <v>47</v>
      </c>
      <c r="C9" s="6">
        <v>3</v>
      </c>
      <c r="D9" s="6" t="s">
        <v>63</v>
      </c>
      <c r="E9" s="6" t="s">
        <v>66</v>
      </c>
      <c r="F9" s="6">
        <v>76</v>
      </c>
      <c r="G9" s="6" t="s">
        <v>36</v>
      </c>
      <c r="H9" s="6">
        <v>175320</v>
      </c>
      <c r="I9" s="6" t="s">
        <v>74</v>
      </c>
      <c r="J9" s="6">
        <v>20190811</v>
      </c>
      <c r="K9" s="6" t="s">
        <v>74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5"/>
      <c r="AK9" s="5"/>
    </row>
    <row r="10" spans="1:37" ht="12">
      <c r="A10" s="6" t="s">
        <v>59</v>
      </c>
      <c r="B10" s="7" t="s">
        <v>45</v>
      </c>
      <c r="C10" s="6">
        <v>1</v>
      </c>
      <c r="D10" s="6" t="s">
        <v>63</v>
      </c>
      <c r="E10" s="6" t="s">
        <v>31</v>
      </c>
      <c r="F10" s="6">
        <v>51</v>
      </c>
      <c r="G10" s="6" t="s">
        <v>35</v>
      </c>
      <c r="H10" s="6">
        <v>763829</v>
      </c>
      <c r="I10" s="6" t="s">
        <v>78</v>
      </c>
      <c r="J10" s="6">
        <v>20030515</v>
      </c>
      <c r="K10" s="6" t="s">
        <v>78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5"/>
      <c r="AK10" s="5"/>
    </row>
    <row r="11" spans="1:37" ht="12">
      <c r="A11" s="6" t="s">
        <v>60</v>
      </c>
      <c r="B11" s="7" t="s">
        <v>48</v>
      </c>
      <c r="C11" s="6">
        <v>2</v>
      </c>
      <c r="D11" s="6" t="s">
        <v>64</v>
      </c>
      <c r="E11" s="6" t="s">
        <v>65</v>
      </c>
      <c r="F11" s="6">
        <v>23</v>
      </c>
      <c r="G11" s="6" t="s">
        <v>37</v>
      </c>
      <c r="H11" s="6">
        <v>874539</v>
      </c>
      <c r="I11" s="6" t="s">
        <v>75</v>
      </c>
      <c r="J11" s="6">
        <v>20001001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5"/>
      <c r="AK11" s="5"/>
    </row>
    <row r="12" spans="1:37" ht="12">
      <c r="A12" s="6" t="s">
        <v>61</v>
      </c>
      <c r="B12" s="7" t="s">
        <v>49</v>
      </c>
      <c r="C12" s="6">
        <v>1</v>
      </c>
      <c r="D12" s="6" t="s">
        <v>63</v>
      </c>
      <c r="E12" s="6" t="s">
        <v>31</v>
      </c>
      <c r="F12" s="6">
        <v>41</v>
      </c>
      <c r="G12" s="6" t="s">
        <v>36</v>
      </c>
      <c r="H12" s="6">
        <v>199182</v>
      </c>
      <c r="I12" s="6" t="s">
        <v>76</v>
      </c>
      <c r="J12" s="6">
        <v>20040319</v>
      </c>
      <c r="K12" s="6" t="s">
        <v>76</v>
      </c>
      <c r="L12" s="6" t="s">
        <v>76</v>
      </c>
      <c r="M12" s="6" t="s">
        <v>76</v>
      </c>
      <c r="N12" s="6" t="s">
        <v>76</v>
      </c>
      <c r="O12" s="6" t="s">
        <v>76</v>
      </c>
      <c r="P12" s="6" t="s">
        <v>76</v>
      </c>
      <c r="Q12" s="6" t="s">
        <v>76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5"/>
      <c r="AK12" s="5"/>
    </row>
    <row r="13" spans="1:37" ht="12">
      <c r="A13" s="6" t="s">
        <v>62</v>
      </c>
      <c r="B13" s="7" t="s">
        <v>42</v>
      </c>
      <c r="C13" s="6">
        <v>3</v>
      </c>
      <c r="D13" s="6" t="s">
        <v>63</v>
      </c>
      <c r="E13" s="6" t="s">
        <v>66</v>
      </c>
      <c r="F13" s="6">
        <v>22</v>
      </c>
      <c r="G13" s="6" t="s">
        <v>34</v>
      </c>
      <c r="H13" s="6">
        <v>221083</v>
      </c>
      <c r="I13" s="6" t="s">
        <v>77</v>
      </c>
      <c r="J13" s="6">
        <v>20091029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5"/>
      <c r="AK13" s="5"/>
    </row>
    <row r="14" spans="1:37" ht="12">
      <c r="A14" s="10" t="s">
        <v>102</v>
      </c>
      <c r="B14" s="9" t="s">
        <v>88</v>
      </c>
      <c r="C14" s="10">
        <v>5</v>
      </c>
      <c r="D14" s="10" t="s">
        <v>82</v>
      </c>
      <c r="E14" s="10" t="s">
        <v>83</v>
      </c>
      <c r="F14" s="10">
        <v>24</v>
      </c>
      <c r="G14" s="10" t="s">
        <v>35</v>
      </c>
      <c r="H14" s="10">
        <v>900031</v>
      </c>
      <c r="I14" s="10" t="s">
        <v>84</v>
      </c>
      <c r="J14" s="10">
        <v>20220719</v>
      </c>
      <c r="K14" s="10" t="s">
        <v>84</v>
      </c>
      <c r="L14" s="6" t="s">
        <v>100</v>
      </c>
      <c r="M14" s="6" t="s">
        <v>101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5"/>
      <c r="AK14" s="5"/>
    </row>
    <row r="15" spans="1:37" ht="12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5"/>
      <c r="AK15" s="5"/>
    </row>
    <row r="16" spans="1:37" ht="12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5"/>
      <c r="AK16" s="5"/>
    </row>
    <row r="17" spans="1:37" ht="12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5"/>
      <c r="AK17" s="5"/>
    </row>
    <row r="18" spans="1:37" ht="12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5"/>
      <c r="AK18" s="5"/>
    </row>
    <row r="19" spans="1:37" ht="12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5"/>
      <c r="AK19" s="5"/>
    </row>
    <row r="20" spans="1:37" ht="12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5"/>
      <c r="AK20" s="5"/>
    </row>
    <row r="21" spans="1:37" ht="12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5"/>
      <c r="AK21" s="5"/>
    </row>
    <row r="22" spans="1:37" ht="12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5"/>
      <c r="AK22" s="5"/>
    </row>
    <row r="23" spans="1:37" ht="12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5"/>
      <c r="AK23" s="5"/>
    </row>
    <row r="24" spans="1:37" ht="12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5"/>
      <c r="AK24" s="5"/>
    </row>
    <row r="25" spans="1:37" ht="12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5"/>
      <c r="AK25" s="5"/>
    </row>
    <row r="26" spans="1:37" ht="12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5"/>
      <c r="AK26" s="5"/>
    </row>
    <row r="27" spans="1:37" ht="12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5"/>
      <c r="AK27" s="5"/>
    </row>
    <row r="28" spans="1:37" ht="12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5"/>
      <c r="AK28" s="5"/>
    </row>
    <row r="29" spans="1:37" ht="12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5"/>
      <c r="AK29" s="5"/>
    </row>
    <row r="30" spans="1:37" ht="12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5"/>
      <c r="AK30" s="5"/>
    </row>
    <row r="31" spans="1:37" ht="12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5"/>
      <c r="AK31" s="5"/>
    </row>
    <row r="32" spans="1:37" ht="12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5"/>
      <c r="AK32" s="5"/>
    </row>
    <row r="33" spans="1:37" ht="12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5"/>
      <c r="AK33" s="5"/>
    </row>
    <row r="34" spans="1:37" ht="12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5"/>
      <c r="AK34" s="5"/>
    </row>
    <row r="35" spans="1:37" ht="12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5"/>
      <c r="AK35" s="5"/>
    </row>
    <row r="36" spans="1:37" ht="12">
      <c r="A36" s="6"/>
      <c r="B36" s="7"/>
      <c r="C36" s="6"/>
      <c r="D36" s="6"/>
      <c r="E36" s="6"/>
      <c r="F36" s="6"/>
      <c r="G36" s="6"/>
      <c r="H36" s="6"/>
      <c r="I36" s="6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5"/>
      <c r="AK36" s="5"/>
    </row>
    <row r="37" spans="1:37" ht="12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5"/>
      <c r="AK37" s="5"/>
    </row>
    <row r="38" spans="1:37" ht="12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5"/>
      <c r="AK38" s="5"/>
    </row>
    <row r="39" spans="1:37" ht="12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5"/>
      <c r="AK39" s="5"/>
    </row>
    <row r="40" spans="1:37" ht="12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5"/>
      <c r="AK40" s="5"/>
    </row>
    <row r="41" spans="1:37" ht="12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5"/>
      <c r="AK41" s="5"/>
    </row>
    <row r="42" spans="1:37" ht="12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5"/>
      <c r="AK42" s="5"/>
    </row>
    <row r="43" spans="1:37" ht="12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5"/>
      <c r="AK43" s="5"/>
    </row>
    <row r="44" spans="1:37" ht="12">
      <c r="A44" s="6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5"/>
      <c r="AK44" s="5"/>
    </row>
    <row r="45" spans="1:37" ht="12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5"/>
      <c r="AK45" s="5"/>
    </row>
    <row r="46" spans="1:37" ht="12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5"/>
      <c r="AK46" s="5"/>
    </row>
    <row r="47" spans="1:37" ht="12">
      <c r="A47" s="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5"/>
      <c r="AK47" s="5"/>
    </row>
    <row r="48" spans="1:37" ht="12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5"/>
      <c r="AK48" s="5"/>
    </row>
    <row r="49" spans="1:37" ht="12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5"/>
      <c r="AK49" s="5"/>
    </row>
    <row r="50" spans="1:37" ht="12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5"/>
      <c r="AK50" s="5"/>
    </row>
    <row r="51" spans="1:37" ht="12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5"/>
      <c r="AK51" s="5"/>
    </row>
    <row r="52" spans="1:37" ht="12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5"/>
      <c r="AK52" s="5"/>
    </row>
    <row r="53" spans="1:37" ht="12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5"/>
      <c r="AK53" s="5"/>
    </row>
    <row r="54" spans="1:37" ht="12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5"/>
      <c r="AK54" s="5"/>
    </row>
    <row r="55" spans="1:37" ht="12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5"/>
      <c r="AK55" s="5"/>
    </row>
    <row r="56" spans="1:37" ht="12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5"/>
      <c r="AK56" s="5"/>
    </row>
    <row r="57" spans="1:37" ht="12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5"/>
      <c r="AK57" s="5"/>
    </row>
    <row r="58" spans="1:37" ht="12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5"/>
      <c r="AK58" s="5"/>
    </row>
    <row r="59" spans="1:37" ht="12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5"/>
      <c r="AK59" s="5"/>
    </row>
    <row r="60" spans="1:37" ht="12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5"/>
      <c r="AK60" s="5"/>
    </row>
    <row r="61" spans="1:37" ht="12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5"/>
      <c r="AK61" s="5"/>
    </row>
    <row r="62" spans="1:37" ht="12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5"/>
      <c r="AK62" s="5"/>
    </row>
    <row r="63" spans="1:37" ht="12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5"/>
      <c r="AK63" s="5"/>
    </row>
    <row r="64" spans="1:37" ht="12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5"/>
      <c r="AK64" s="5"/>
    </row>
    <row r="65" spans="1:37" ht="12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5"/>
      <c r="AK65" s="5"/>
    </row>
    <row r="66" spans="1:37" ht="12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5"/>
      <c r="AK66" s="5"/>
    </row>
    <row r="67" spans="1:37" ht="12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5"/>
      <c r="AK67" s="5"/>
    </row>
    <row r="68" spans="1:37" ht="12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5"/>
      <c r="AK68" s="5"/>
    </row>
    <row r="69" spans="1:37" ht="12">
      <c r="A69" s="6"/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5"/>
      <c r="AK69" s="5"/>
    </row>
    <row r="70" spans="1:37" ht="12">
      <c r="A70" s="6"/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5"/>
      <c r="AK70" s="5"/>
    </row>
    <row r="71" spans="1:37" ht="12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5"/>
      <c r="AK71" s="5"/>
    </row>
    <row r="72" spans="1:37" ht="12">
      <c r="A72" s="6"/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5"/>
      <c r="AK72" s="5"/>
    </row>
    <row r="73" spans="1:37" ht="12">
      <c r="A73" s="6"/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5"/>
      <c r="AK73" s="5"/>
    </row>
    <row r="74" spans="1:37" ht="12">
      <c r="A74" s="6"/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5"/>
      <c r="AK74" s="5"/>
    </row>
    <row r="75" spans="1:37" ht="12">
      <c r="A75" s="6"/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5"/>
      <c r="AK75" s="5"/>
    </row>
    <row r="76" spans="1:37" ht="12">
      <c r="A76" s="6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5"/>
      <c r="AK76" s="5"/>
    </row>
    <row r="77" spans="1:37" ht="12">
      <c r="A77" s="6"/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5"/>
      <c r="AK77" s="5"/>
    </row>
    <row r="78" spans="1:37" ht="12">
      <c r="A78" s="6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5"/>
      <c r="AK78" s="5"/>
    </row>
    <row r="79" spans="1:37" ht="12">
      <c r="A79" s="6"/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5"/>
      <c r="AK79" s="5"/>
    </row>
    <row r="80" spans="1:37" ht="12">
      <c r="A80" s="6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5"/>
      <c r="AK80" s="5"/>
    </row>
    <row r="81" spans="1:37">
      <c r="A81" s="6"/>
      <c r="B81" s="7"/>
      <c r="C81" s="6"/>
      <c r="D81" s="6"/>
      <c r="E81" s="6"/>
      <c r="F81" s="6"/>
      <c r="G81" s="6"/>
      <c r="H81" s="6"/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5"/>
    </row>
    <row r="82" spans="1:37">
      <c r="A82" s="6"/>
      <c r="B82" s="7"/>
      <c r="C82" s="6"/>
      <c r="D82" s="6"/>
      <c r="E82" s="6"/>
      <c r="F82" s="6"/>
      <c r="G82" s="6"/>
      <c r="H82" s="6"/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5"/>
    </row>
    <row r="83" spans="1:37">
      <c r="A83" s="6"/>
      <c r="B83" s="7"/>
      <c r="C83" s="6"/>
      <c r="D83" s="6"/>
      <c r="E83" s="6"/>
      <c r="F83" s="6"/>
      <c r="G83" s="6"/>
      <c r="H83" s="6"/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5"/>
    </row>
    <row r="84" spans="1:37">
      <c r="A84" s="6"/>
      <c r="B84" s="7"/>
      <c r="C84" s="6"/>
      <c r="D84" s="6"/>
      <c r="E84" s="6"/>
      <c r="F84" s="6"/>
      <c r="G84" s="6"/>
      <c r="H84" s="6"/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5"/>
    </row>
    <row r="85" spans="1:37">
      <c r="A85" s="6"/>
      <c r="B85" s="7"/>
      <c r="C85" s="6"/>
      <c r="D85" s="6"/>
      <c r="E85" s="6"/>
      <c r="F85" s="6"/>
      <c r="G85" s="6"/>
      <c r="H85" s="6"/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5"/>
    </row>
    <row r="86" spans="1:37">
      <c r="A86" s="6"/>
      <c r="B86" s="7"/>
      <c r="C86" s="6"/>
      <c r="D86" s="6"/>
      <c r="E86" s="6"/>
      <c r="F86" s="6"/>
      <c r="G86" s="6"/>
      <c r="H86" s="6"/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5"/>
    </row>
    <row r="87" spans="1:37">
      <c r="A87" s="6"/>
      <c r="B87" s="7"/>
      <c r="C87" s="6"/>
      <c r="D87" s="6"/>
      <c r="E87" s="6"/>
      <c r="F87" s="6"/>
      <c r="G87" s="6"/>
      <c r="H87" s="6"/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5"/>
    </row>
    <row r="88" spans="1:37">
      <c r="A88" s="6"/>
      <c r="B88" s="7"/>
      <c r="C88" s="6"/>
      <c r="D88" s="6"/>
      <c r="E88" s="6"/>
      <c r="F88" s="6"/>
      <c r="G88" s="6"/>
      <c r="H88" s="6"/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5"/>
    </row>
    <row r="89" spans="1:37">
      <c r="A89" s="6"/>
      <c r="B89" s="7"/>
      <c r="C89" s="6"/>
      <c r="D89" s="6"/>
      <c r="E89" s="6"/>
      <c r="F89" s="6"/>
      <c r="G89" s="6"/>
      <c r="H89" s="6"/>
      <c r="J89" s="7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5"/>
    </row>
    <row r="90" spans="1:37">
      <c r="A90" s="6"/>
      <c r="B90" s="7"/>
      <c r="C90" s="6"/>
      <c r="D90" s="6"/>
      <c r="E90" s="6"/>
      <c r="F90" s="6"/>
      <c r="G90" s="6"/>
      <c r="H90" s="6"/>
      <c r="J90" s="7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5"/>
    </row>
    <row r="91" spans="1:37">
      <c r="A91" s="6"/>
      <c r="B91" s="7"/>
      <c r="C91" s="6"/>
      <c r="D91" s="6"/>
      <c r="E91" s="6"/>
      <c r="F91" s="6"/>
      <c r="G91" s="6"/>
      <c r="H91" s="6"/>
      <c r="J91" s="7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5"/>
    </row>
    <row r="92" spans="1:37">
      <c r="A92" s="6"/>
      <c r="B92" s="7"/>
      <c r="C92" s="6"/>
      <c r="D92" s="6"/>
      <c r="E92" s="6"/>
      <c r="F92" s="6"/>
      <c r="G92" s="6"/>
      <c r="H92" s="6"/>
      <c r="J92" s="7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5"/>
    </row>
    <row r="93" spans="1:37">
      <c r="A93" s="6"/>
      <c r="B93" s="7"/>
      <c r="C93" s="6"/>
      <c r="D93" s="6"/>
      <c r="E93" s="6"/>
      <c r="F93" s="6"/>
      <c r="G93" s="6"/>
      <c r="H93" s="6"/>
      <c r="J93" s="7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5"/>
    </row>
    <row r="94" spans="1:37">
      <c r="A94" s="6"/>
      <c r="B94" s="7"/>
      <c r="C94" s="6"/>
      <c r="D94" s="6"/>
      <c r="E94" s="6"/>
      <c r="F94" s="6"/>
      <c r="G94" s="6"/>
      <c r="H94" s="6"/>
      <c r="J94" s="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5"/>
    </row>
    <row r="95" spans="1:37">
      <c r="A95" s="6"/>
      <c r="B95" s="7"/>
      <c r="C95" s="6"/>
      <c r="D95" s="6"/>
      <c r="E95" s="6"/>
      <c r="F95" s="6"/>
      <c r="G95" s="6"/>
      <c r="H95" s="6"/>
      <c r="J95" s="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5"/>
    </row>
    <row r="96" spans="1:37">
      <c r="A96" s="6"/>
      <c r="B96" s="7"/>
      <c r="C96" s="6"/>
      <c r="D96" s="6"/>
      <c r="E96" s="6"/>
      <c r="F96" s="6"/>
      <c r="G96" s="6"/>
      <c r="H96" s="6"/>
      <c r="J96" s="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5"/>
    </row>
    <row r="97" spans="1:37">
      <c r="A97" s="6"/>
      <c r="B97" s="7"/>
      <c r="C97" s="6"/>
      <c r="D97" s="6"/>
      <c r="E97" s="6"/>
      <c r="F97" s="6"/>
      <c r="G97" s="6"/>
      <c r="H97" s="6"/>
      <c r="J97" s="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5"/>
    </row>
    <row r="98" spans="1:37">
      <c r="A98" s="6"/>
      <c r="B98" s="7"/>
      <c r="C98" s="6"/>
      <c r="D98" s="6"/>
      <c r="E98" s="6"/>
      <c r="F98" s="6"/>
      <c r="G98" s="6"/>
      <c r="H98" s="6"/>
      <c r="J98" s="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5"/>
    </row>
    <row r="99" spans="1:37">
      <c r="A99" s="6"/>
      <c r="B99" s="7"/>
      <c r="C99" s="6"/>
      <c r="D99" s="6"/>
      <c r="E99" s="6"/>
      <c r="F99" s="6"/>
      <c r="G99" s="6"/>
      <c r="H99" s="6"/>
      <c r="J99" s="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5"/>
    </row>
    <row r="100" spans="1:37">
      <c r="A100" s="6"/>
      <c r="B100" s="7"/>
      <c r="C100" s="6"/>
      <c r="D100" s="6"/>
      <c r="E100" s="6"/>
      <c r="F100" s="6"/>
      <c r="G100" s="6"/>
      <c r="H100" s="6"/>
      <c r="J100" s="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5"/>
    </row>
    <row r="101" spans="1:37">
      <c r="A101" s="6"/>
      <c r="B101" s="7"/>
      <c r="C101" s="6"/>
      <c r="D101" s="6"/>
      <c r="E101" s="6"/>
      <c r="F101" s="6"/>
      <c r="G101" s="6"/>
      <c r="H101" s="6"/>
      <c r="J101" s="6" t="s">
        <v>33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8"/>
      <c r="AK101" s="5"/>
    </row>
    <row r="102" spans="1:37">
      <c r="A102" s="6"/>
      <c r="B102" s="7"/>
      <c r="C102" s="6"/>
      <c r="D102" s="6"/>
      <c r="E102" s="6"/>
      <c r="F102" s="6"/>
      <c r="G102" s="6"/>
      <c r="H102" s="6"/>
      <c r="J102" s="6" t="s">
        <v>34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8"/>
      <c r="AK102" s="5"/>
    </row>
    <row r="103" spans="1:37">
      <c r="A103" s="6"/>
      <c r="B103" s="7"/>
      <c r="C103" s="6"/>
      <c r="D103" s="6"/>
      <c r="E103" s="6"/>
      <c r="F103" s="6"/>
      <c r="G103" s="6"/>
      <c r="H103" s="6"/>
      <c r="J103" s="6" t="s">
        <v>36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8"/>
      <c r="AK103" s="5"/>
    </row>
    <row r="104" spans="1:37">
      <c r="A104" s="6"/>
      <c r="B104" s="7"/>
      <c r="C104" s="6"/>
      <c r="D104" s="6"/>
      <c r="E104" s="6"/>
      <c r="F104" s="6"/>
      <c r="G104" s="6"/>
      <c r="H104" s="6"/>
      <c r="J104" s="6" t="s">
        <v>39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8"/>
      <c r="AK104" s="5"/>
    </row>
    <row r="105" spans="1:37">
      <c r="A105" s="6"/>
      <c r="B105" s="7"/>
      <c r="C105" s="6"/>
      <c r="D105" s="6"/>
      <c r="E105" s="6"/>
      <c r="F105" s="6"/>
      <c r="G105" s="6"/>
      <c r="H105" s="6"/>
      <c r="J105" s="6" t="s">
        <v>35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8"/>
      <c r="AK105" s="5"/>
    </row>
    <row r="106" spans="1:37">
      <c r="A106" s="6"/>
      <c r="B106" s="7"/>
      <c r="C106" s="6"/>
      <c r="D106" s="6"/>
      <c r="E106" s="6"/>
      <c r="F106" s="6"/>
      <c r="G106" s="6"/>
      <c r="H106" s="6"/>
      <c r="J106" s="6" t="s">
        <v>38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8"/>
      <c r="AK106" s="5"/>
    </row>
    <row r="107" spans="1:37">
      <c r="A107" s="6"/>
      <c r="B107" s="7"/>
      <c r="C107" s="6"/>
      <c r="D107" s="6"/>
      <c r="E107" s="6"/>
      <c r="F107" s="6"/>
      <c r="G107" s="6"/>
      <c r="H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8"/>
      <c r="AK107" s="5"/>
    </row>
    <row r="108" spans="1:37">
      <c r="A108" s="6"/>
      <c r="B108" s="7"/>
      <c r="C108" s="6"/>
      <c r="D108" s="6"/>
      <c r="E108" s="6"/>
      <c r="F108" s="6"/>
      <c r="G108" s="6"/>
      <c r="H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8"/>
      <c r="AK108" s="5"/>
    </row>
    <row r="109" spans="1:37">
      <c r="A109" s="6"/>
      <c r="B109" s="7"/>
      <c r="C109" s="6"/>
      <c r="D109" s="6"/>
      <c r="E109" s="6"/>
      <c r="F109" s="6"/>
      <c r="G109" s="6"/>
      <c r="H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8"/>
      <c r="AK109" s="5"/>
    </row>
    <row r="110" spans="1:37">
      <c r="A110" s="6"/>
      <c r="B110" s="7"/>
      <c r="C110" s="6"/>
      <c r="D110" s="6"/>
      <c r="E110" s="6"/>
      <c r="F110" s="6"/>
      <c r="G110" s="6"/>
      <c r="H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8"/>
      <c r="AK110" s="5"/>
    </row>
    <row r="111" spans="1:37">
      <c r="A111" s="6"/>
      <c r="B111" s="7"/>
      <c r="C111" s="6"/>
      <c r="D111" s="6"/>
      <c r="E111" s="6"/>
      <c r="F111" s="6"/>
      <c r="G111" s="6"/>
      <c r="H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8"/>
      <c r="AK111" s="5"/>
    </row>
    <row r="112" spans="1:37">
      <c r="A112" s="6"/>
      <c r="B112" s="7"/>
      <c r="C112" s="6"/>
      <c r="D112" s="6"/>
      <c r="E112" s="6"/>
      <c r="F112" s="6"/>
      <c r="G112" s="6"/>
      <c r="H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8"/>
      <c r="AK112" s="5"/>
    </row>
    <row r="113" spans="1:37">
      <c r="A113" s="6"/>
      <c r="B113" s="7"/>
      <c r="C113" s="6"/>
      <c r="D113" s="6"/>
      <c r="E113" s="6"/>
      <c r="F113" s="6"/>
      <c r="G113" s="6"/>
      <c r="H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8"/>
      <c r="AK113" s="5"/>
    </row>
    <row r="114" spans="1:37">
      <c r="A114" s="6"/>
      <c r="B114" s="7"/>
      <c r="C114" s="6"/>
      <c r="D114" s="6"/>
      <c r="E114" s="6"/>
      <c r="F114" s="6"/>
      <c r="G114" s="6"/>
      <c r="H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8"/>
      <c r="AK114" s="5"/>
    </row>
    <row r="115" spans="1:37">
      <c r="A115" s="6"/>
      <c r="B115" s="7"/>
      <c r="C115" s="6"/>
      <c r="D115" s="6"/>
      <c r="E115" s="6"/>
      <c r="F115" s="6"/>
      <c r="G115" s="6"/>
      <c r="H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5"/>
    </row>
    <row r="116" spans="1:37">
      <c r="A116" s="6"/>
      <c r="B116" s="7"/>
      <c r="C116" s="6"/>
      <c r="D116" s="6"/>
      <c r="E116" s="6"/>
      <c r="F116" s="6"/>
      <c r="G116" s="6"/>
      <c r="H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5"/>
    </row>
    <row r="117" spans="1:37">
      <c r="A117" s="6"/>
      <c r="B117" s="7"/>
      <c r="C117" s="6"/>
      <c r="D117" s="6"/>
      <c r="E117" s="6"/>
      <c r="F117" s="6"/>
      <c r="G117" s="6"/>
      <c r="H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5"/>
    </row>
    <row r="118" spans="1:37">
      <c r="A118" s="6"/>
      <c r="B118" s="7"/>
      <c r="C118" s="6"/>
      <c r="D118" s="6"/>
      <c r="E118" s="6"/>
      <c r="F118" s="6"/>
      <c r="G118" s="6"/>
      <c r="H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5"/>
    </row>
    <row r="119" spans="1:37">
      <c r="A119" s="6"/>
      <c r="B119" s="7"/>
      <c r="C119" s="6"/>
      <c r="D119" s="6"/>
      <c r="E119" s="6"/>
      <c r="F119" s="6"/>
      <c r="G119" s="6"/>
      <c r="H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5"/>
    </row>
    <row r="120" spans="1:37">
      <c r="A120" s="6"/>
      <c r="B120" s="7"/>
      <c r="C120" s="6"/>
      <c r="D120" s="6"/>
      <c r="E120" s="6"/>
      <c r="F120" s="6"/>
      <c r="G120" s="6"/>
      <c r="H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5"/>
    </row>
    <row r="121" spans="1:37">
      <c r="A121" s="6"/>
      <c r="B121" s="7"/>
      <c r="C121" s="6"/>
      <c r="D121" s="6"/>
      <c r="E121" s="6"/>
      <c r="F121" s="6"/>
      <c r="G121" s="6"/>
      <c r="H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5"/>
    </row>
    <row r="122" spans="1:37">
      <c r="A122" s="6"/>
      <c r="B122" s="7"/>
      <c r="C122" s="6"/>
      <c r="D122" s="6"/>
      <c r="E122" s="6"/>
      <c r="F122" s="6"/>
      <c r="G122" s="6"/>
      <c r="H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5"/>
    </row>
    <row r="123" spans="1:37">
      <c r="A123" s="6"/>
      <c r="B123" s="7"/>
      <c r="C123" s="6"/>
      <c r="D123" s="6"/>
      <c r="E123" s="6"/>
      <c r="F123" s="6"/>
      <c r="G123" s="6"/>
      <c r="H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5"/>
    </row>
    <row r="124" spans="1:37">
      <c r="A124" s="6"/>
      <c r="B124" s="7"/>
      <c r="C124" s="6"/>
      <c r="D124" s="6"/>
      <c r="E124" s="6"/>
      <c r="F124" s="6"/>
      <c r="G124" s="6"/>
      <c r="H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5"/>
    </row>
    <row r="125" spans="1:37">
      <c r="A125" s="6"/>
      <c r="B125" s="7"/>
      <c r="C125" s="6"/>
      <c r="D125" s="6"/>
      <c r="E125" s="6"/>
      <c r="F125" s="6"/>
      <c r="G125" s="6"/>
      <c r="H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5"/>
    </row>
    <row r="126" spans="1:37">
      <c r="A126" s="6"/>
      <c r="B126" s="7"/>
      <c r="C126" s="6"/>
      <c r="D126" s="6"/>
      <c r="E126" s="6"/>
      <c r="F126" s="6"/>
      <c r="G126" s="6"/>
      <c r="H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5"/>
    </row>
    <row r="127" spans="1:37">
      <c r="A127" s="6"/>
      <c r="B127" s="7"/>
      <c r="C127" s="6"/>
      <c r="D127" s="6"/>
      <c r="E127" s="6"/>
      <c r="F127" s="6"/>
      <c r="G127" s="6"/>
      <c r="H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5"/>
    </row>
    <row r="128" spans="1:37">
      <c r="A128" s="6"/>
      <c r="B128" s="7"/>
      <c r="C128" s="6"/>
      <c r="D128" s="6"/>
      <c r="E128" s="6"/>
      <c r="F128" s="6"/>
      <c r="G128" s="6"/>
      <c r="H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5"/>
    </row>
    <row r="129" spans="1:37">
      <c r="A129" s="6"/>
      <c r="B129" s="7"/>
      <c r="C129" s="6"/>
      <c r="D129" s="6"/>
      <c r="E129" s="6"/>
      <c r="F129" s="6"/>
      <c r="G129" s="6"/>
      <c r="H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5"/>
    </row>
    <row r="130" spans="1:37">
      <c r="A130" s="6"/>
      <c r="B130" s="7"/>
      <c r="C130" s="6"/>
      <c r="D130" s="6"/>
      <c r="E130" s="6"/>
      <c r="F130" s="6"/>
      <c r="G130" s="6"/>
      <c r="H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5"/>
    </row>
    <row r="131" spans="1:37">
      <c r="A131" s="6"/>
      <c r="B131" s="7"/>
      <c r="C131" s="6"/>
      <c r="D131" s="6"/>
      <c r="E131" s="6"/>
      <c r="F131" s="6"/>
      <c r="G131" s="6"/>
      <c r="H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5"/>
    </row>
    <row r="132" spans="1:37">
      <c r="A132" s="6"/>
      <c r="B132" s="7"/>
      <c r="C132" s="6"/>
      <c r="D132" s="6"/>
      <c r="E132" s="6"/>
      <c r="F132" s="6"/>
      <c r="G132" s="6"/>
      <c r="H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5"/>
    </row>
    <row r="133" spans="1:37">
      <c r="A133" s="6"/>
      <c r="B133" s="7"/>
      <c r="C133" s="6"/>
      <c r="D133" s="6"/>
      <c r="E133" s="6"/>
      <c r="F133" s="6"/>
      <c r="G133" s="6"/>
      <c r="H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5"/>
    </row>
    <row r="134" spans="1:37">
      <c r="A134" s="6"/>
      <c r="B134" s="7"/>
      <c r="C134" s="6"/>
      <c r="D134" s="6"/>
      <c r="E134" s="6"/>
      <c r="F134" s="6"/>
      <c r="G134" s="6"/>
      <c r="H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5"/>
    </row>
    <row r="135" spans="1:37">
      <c r="A135" s="6"/>
      <c r="B135" s="7"/>
      <c r="C135" s="6"/>
      <c r="D135" s="6"/>
      <c r="E135" s="6"/>
      <c r="F135" s="6"/>
      <c r="G135" s="6"/>
      <c r="H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5"/>
    </row>
    <row r="136" spans="1:37">
      <c r="A136" s="6"/>
      <c r="B136" s="7"/>
      <c r="C136" s="6"/>
      <c r="D136" s="6"/>
      <c r="E136" s="6"/>
      <c r="F136" s="6"/>
      <c r="G136" s="6"/>
      <c r="H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5"/>
    </row>
    <row r="137" spans="1:37">
      <c r="A137" s="6"/>
      <c r="B137" s="7"/>
      <c r="C137" s="6"/>
      <c r="D137" s="6"/>
      <c r="E137" s="6"/>
      <c r="F137" s="6"/>
      <c r="G137" s="6"/>
      <c r="H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5"/>
    </row>
    <row r="138" spans="1:37">
      <c r="A138" s="6"/>
      <c r="B138" s="7"/>
      <c r="C138" s="6"/>
      <c r="D138" s="6"/>
      <c r="E138" s="6"/>
      <c r="F138" s="6"/>
      <c r="G138" s="6"/>
      <c r="H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5"/>
    </row>
    <row r="139" spans="1:37">
      <c r="A139" s="6"/>
      <c r="B139" s="7"/>
      <c r="C139" s="6"/>
      <c r="D139" s="6"/>
      <c r="E139" s="6"/>
      <c r="F139" s="6"/>
      <c r="G139" s="6"/>
      <c r="H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5"/>
    </row>
    <row r="140" spans="1:37">
      <c r="A140" s="6"/>
      <c r="B140" s="7"/>
      <c r="C140" s="6"/>
      <c r="D140" s="6"/>
      <c r="E140" s="6"/>
      <c r="F140" s="6"/>
      <c r="G140" s="6"/>
      <c r="H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5"/>
    </row>
    <row r="141" spans="1:37">
      <c r="A141" s="6"/>
      <c r="B141" s="7"/>
      <c r="C141" s="6"/>
      <c r="D141" s="6"/>
      <c r="E141" s="6"/>
      <c r="F141" s="6"/>
      <c r="G141" s="6"/>
      <c r="H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5"/>
    </row>
    <row r="142" spans="1:37">
      <c r="A142" s="6"/>
      <c r="B142" s="7"/>
      <c r="C142" s="6"/>
      <c r="D142" s="6"/>
      <c r="E142" s="6"/>
      <c r="F142" s="6"/>
      <c r="G142" s="6"/>
      <c r="H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5"/>
    </row>
    <row r="143" spans="1:37">
      <c r="A143" s="6"/>
      <c r="B143" s="7"/>
      <c r="C143" s="6"/>
      <c r="D143" s="6"/>
      <c r="E143" s="6"/>
      <c r="F143" s="6"/>
      <c r="G143" s="6"/>
      <c r="H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5"/>
    </row>
    <row r="144" spans="1:37">
      <c r="A144" s="6"/>
      <c r="B144" s="7"/>
      <c r="C144" s="6"/>
      <c r="D144" s="6"/>
      <c r="E144" s="6"/>
      <c r="F144" s="6"/>
      <c r="G144" s="6"/>
      <c r="H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5"/>
    </row>
    <row r="145" spans="10:10">
      <c r="J145" s="3"/>
    </row>
    <row r="146" spans="10:10">
      <c r="J146" s="3"/>
    </row>
    <row r="147" spans="10:10">
      <c r="J147" s="3"/>
    </row>
    <row r="148" spans="10:10">
      <c r="J148" s="3"/>
    </row>
    <row r="149" spans="10:10">
      <c r="J149" s="3"/>
    </row>
    <row r="150" spans="10:10">
      <c r="J150" s="3"/>
    </row>
    <row r="151" spans="10:10">
      <c r="J151" s="3"/>
    </row>
    <row r="152" spans="10:10">
      <c r="J152" s="3"/>
    </row>
    <row r="153" spans="10:10">
      <c r="J153" s="3"/>
    </row>
    <row r="154" spans="10:10">
      <c r="J154" s="3"/>
    </row>
    <row r="155" spans="10:10">
      <c r="J155" s="3"/>
    </row>
    <row r="156" spans="10:10">
      <c r="J156" s="3"/>
    </row>
    <row r="157" spans="10:10">
      <c r="J157" s="3"/>
    </row>
    <row r="158" spans="10:10">
      <c r="J158" s="3"/>
    </row>
    <row r="159" spans="10:10">
      <c r="J159" s="3"/>
    </row>
    <row r="160" spans="10:10">
      <c r="J160" s="3"/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  <row r="166" spans="10:10">
      <c r="J166" s="3"/>
    </row>
    <row r="167" spans="10:10">
      <c r="J167" s="3"/>
    </row>
    <row r="168" spans="10:10">
      <c r="J168" s="3"/>
    </row>
    <row r="169" spans="10:10">
      <c r="J169" s="3"/>
    </row>
    <row r="170" spans="10:10">
      <c r="J170" s="3"/>
    </row>
    <row r="171" spans="10:10">
      <c r="J171" s="3"/>
    </row>
    <row r="172" spans="10:10">
      <c r="J172" s="3"/>
    </row>
    <row r="173" spans="10:10">
      <c r="J173" s="3"/>
    </row>
    <row r="174" spans="10:10">
      <c r="J174" s="3"/>
    </row>
    <row r="175" spans="10:10">
      <c r="J175" s="3"/>
    </row>
    <row r="176" spans="10:10">
      <c r="J176" s="3"/>
    </row>
    <row r="177" spans="10:10">
      <c r="J177" s="3"/>
    </row>
    <row r="178" spans="10:10">
      <c r="J178" s="3"/>
    </row>
    <row r="179" spans="10:10">
      <c r="J179" s="3"/>
    </row>
    <row r="180" spans="10:10">
      <c r="J180" s="3"/>
    </row>
    <row r="181" spans="10:10">
      <c r="J181" s="3"/>
    </row>
  </sheetData>
  <phoneticPr fontId="1"/>
  <dataValidations count="1">
    <dataValidation type="list" allowBlank="1" showInputMessage="1" showErrorMessage="1" sqref="G2:G14 G15:G80" xr:uid="{59CAD8E0-A62D-4033-93D8-DD682D4716B0}">
      <formula1>$J$102:$J$106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44"/>
  <sheetViews>
    <sheetView workbookViewId="0">
      <selection activeCell="B1" sqref="B1"/>
    </sheetView>
  </sheetViews>
  <sheetFormatPr defaultRowHeight="13.2"/>
  <cols>
    <col min="1" max="1" width="14.21875" customWidth="1"/>
    <col min="2" max="2" width="27.21875" customWidth="1"/>
    <col min="3" max="7" width="11.77734375" customWidth="1"/>
    <col min="8" max="8" width="13.21875" customWidth="1"/>
    <col min="9" max="10" width="13.6640625" customWidth="1"/>
    <col min="11" max="11" width="8.77734375" style="3" customWidth="1"/>
    <col min="12" max="12" width="8.77734375" style="2"/>
    <col min="13" max="15" width="9.21875" style="3" customWidth="1"/>
    <col min="16" max="17" width="8.77734375" style="3"/>
    <col min="18" max="18" width="9.21875" style="3" bestFit="1" customWidth="1"/>
    <col min="19" max="19" width="8.77734375" style="3"/>
    <col min="20" max="20" width="9.21875" style="3" bestFit="1" customWidth="1"/>
    <col min="21" max="35" width="8.88671875" style="3"/>
  </cols>
  <sheetData>
    <row r="1" spans="1:35">
      <c r="A1" s="20" t="s">
        <v>103</v>
      </c>
      <c r="B1" t="s">
        <v>81</v>
      </c>
    </row>
    <row r="2" spans="1:35" s="1" customFormat="1"/>
    <row r="3" spans="1:35" s="8" customFormat="1" ht="43.05" customHeight="1">
      <c r="A3" s="12" t="s">
        <v>25</v>
      </c>
      <c r="B3" s="13" t="s">
        <v>0</v>
      </c>
      <c r="C3" s="14" t="s">
        <v>28</v>
      </c>
      <c r="D3" s="14" t="s">
        <v>27</v>
      </c>
      <c r="E3" s="13" t="s">
        <v>26</v>
      </c>
      <c r="F3" s="13" t="s">
        <v>29</v>
      </c>
      <c r="G3" s="13" t="s">
        <v>33</v>
      </c>
      <c r="H3" s="13" t="s">
        <v>30</v>
      </c>
      <c r="I3" s="13" t="s">
        <v>1</v>
      </c>
      <c r="J3" s="15" t="s">
        <v>50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  <c r="P3" s="19" t="s">
        <v>7</v>
      </c>
      <c r="Q3" s="19" t="s">
        <v>8</v>
      </c>
      <c r="R3" s="19" t="s">
        <v>9</v>
      </c>
      <c r="S3" s="19" t="s">
        <v>10</v>
      </c>
      <c r="T3" s="19" t="s">
        <v>11</v>
      </c>
      <c r="U3" s="19" t="s">
        <v>12</v>
      </c>
      <c r="V3" s="19" t="s">
        <v>13</v>
      </c>
      <c r="W3" s="19" t="s">
        <v>14</v>
      </c>
      <c r="X3" s="19" t="s">
        <v>15</v>
      </c>
      <c r="Y3" s="19" t="s">
        <v>16</v>
      </c>
      <c r="Z3" s="19" t="s">
        <v>17</v>
      </c>
      <c r="AA3" s="19" t="s">
        <v>18</v>
      </c>
      <c r="AB3" s="19" t="s">
        <v>19</v>
      </c>
      <c r="AC3" s="19" t="s">
        <v>20</v>
      </c>
      <c r="AD3" s="19" t="s">
        <v>21</v>
      </c>
      <c r="AE3" s="19" t="s">
        <v>22</v>
      </c>
      <c r="AF3" s="19" t="s">
        <v>23</v>
      </c>
      <c r="AG3" s="19" t="s">
        <v>24</v>
      </c>
      <c r="AH3" s="19" t="s">
        <v>79</v>
      </c>
      <c r="AI3" s="19" t="s">
        <v>80</v>
      </c>
    </row>
    <row r="4" spans="1:35" s="1" customFormat="1" ht="28.8" customHeight="1">
      <c r="A4" s="16" t="str">
        <f>VLOOKUP($A$1,保存!$A$2:$AI$80,1,FALSE)</f>
        <v>０３６BTC</v>
      </c>
      <c r="B4" s="17" t="str">
        <f>VLOOKUP($A$1,保存!$A$2:$AI$80,2,FALSE)</f>
        <v>C. difficille</v>
      </c>
      <c r="C4" s="17">
        <f>VLOOKUP($A$1,保存!$A$2:$AI$80,3,FALSE)</f>
        <v>5</v>
      </c>
      <c r="D4" s="17" t="str">
        <f>VLOOKUP($A$1,保存!$A$2:$AI$80,4,FALSE)</f>
        <v>上</v>
      </c>
      <c r="E4" s="17" t="str">
        <f>VLOOKUP($A$1,保存!$A$2:$AI$80,5,FALSE)</f>
        <v>G</v>
      </c>
      <c r="F4" s="17">
        <f>VLOOKUP($A$1,保存!$A$2:$AI$80,6,FALSE)</f>
        <v>24</v>
      </c>
      <c r="G4" s="17" t="str">
        <f>VLOOKUP($A$1,保存!$A$2:$AI$80,7,FALSE)</f>
        <v>青</v>
      </c>
      <c r="H4" s="17">
        <f>VLOOKUP($A$1,保存!$A$2:$AI$80,8,FALSE)</f>
        <v>900031</v>
      </c>
      <c r="I4" s="17" t="str">
        <f>VLOOKUP($A$1,保存!$A$2:$AI$80,9,FALSE)</f>
        <v>山田</v>
      </c>
      <c r="J4" s="18">
        <f>VLOOKUP($A$1,保存!$A$2:$AI$80,10,FALSE)</f>
        <v>20220719</v>
      </c>
      <c r="K4" s="18" t="str">
        <f>VLOOKUP($A$1,保存!$A$2:$AI$80,11,FALSE)</f>
        <v>山田</v>
      </c>
      <c r="L4" s="18" t="str">
        <f>VLOOKUP($A$1,保存!$A$2:$AI$80,12,FALSE)</f>
        <v>原</v>
      </c>
      <c r="M4" s="18" t="str">
        <f>VLOOKUP($A$1,保存!$A$2:$AI$80,13,FALSE)</f>
        <v>奥平</v>
      </c>
      <c r="N4" s="18">
        <f>VLOOKUP($A$1,保存!$A$2:$AI$80,14,FALSE)</f>
        <v>0</v>
      </c>
      <c r="O4" s="18">
        <f>VLOOKUP($A$1,保存!$A$2:$AI$80,15,FALSE)</f>
        <v>0</v>
      </c>
      <c r="P4" s="18">
        <f>VLOOKUP($A$1,保存!$A$2:$AI$80,16,FALSE)</f>
        <v>0</v>
      </c>
      <c r="Q4" s="18">
        <f>VLOOKUP($A$1,保存!$A$2:$AI$80,17,FALSE)</f>
        <v>0</v>
      </c>
      <c r="R4" s="18">
        <f>VLOOKUP($A$1,保存!$A$2:$AI$80,18,FALSE)</f>
        <v>0</v>
      </c>
      <c r="S4" s="18">
        <f>VLOOKUP($A$1,保存!$A$2:$AI$80,19,FALSE)</f>
        <v>0</v>
      </c>
      <c r="T4" s="18">
        <f>VLOOKUP($A$1,保存!$A$2:$AI$80,20,FALSE)</f>
        <v>0</v>
      </c>
      <c r="U4" s="18">
        <f>VLOOKUP($A$1,保存!$A$2:$AI$80,21,FALSE)</f>
        <v>0</v>
      </c>
      <c r="V4" s="18">
        <f>VLOOKUP($A$1,保存!$A$2:$AI$80,22,FALSE)</f>
        <v>0</v>
      </c>
      <c r="W4" s="18">
        <f>VLOOKUP($A$1,保存!$A$2:$AI$80,23,FALSE)</f>
        <v>0</v>
      </c>
      <c r="X4" s="18">
        <f>VLOOKUP($A$1,保存!$A$2:$AI$80,24,FALSE)</f>
        <v>0</v>
      </c>
      <c r="Y4" s="18">
        <f>VLOOKUP($A$1,保存!$A$2:$AI$80,25,FALSE)</f>
        <v>0</v>
      </c>
      <c r="Z4" s="18">
        <f>VLOOKUP($A$1,保存!$A$2:$AI$80,26,FALSE)</f>
        <v>0</v>
      </c>
      <c r="AA4" s="18">
        <f>VLOOKUP($A$1,保存!$A$2:$AI$80,27,FALSE)</f>
        <v>0</v>
      </c>
      <c r="AB4" s="18">
        <f>VLOOKUP($A$1,保存!$A$2:$AI$80,28,FALSE)</f>
        <v>0</v>
      </c>
      <c r="AC4" s="18">
        <f>VLOOKUP($A$1,保存!$A$2:$AI$80,29,FALSE)</f>
        <v>0</v>
      </c>
      <c r="AD4" s="18">
        <f>VLOOKUP($A$1,保存!$A$2:$AI$80,30,FALSE)</f>
        <v>0</v>
      </c>
      <c r="AE4" s="18">
        <f>VLOOKUP($A$1,保存!$A$2:$AI$80,31,FALSE)</f>
        <v>0</v>
      </c>
      <c r="AF4" s="18">
        <f>VLOOKUP($A$1,保存!$A$2:$AI$80,32,FALSE)</f>
        <v>0</v>
      </c>
      <c r="AG4" s="18">
        <f>VLOOKUP($A$1,保存!$A$2:$AI$80,33,FALSE)</f>
        <v>0</v>
      </c>
      <c r="AH4" s="18">
        <f>VLOOKUP($A$1,保存!$A$2:$AI$80,34,FALSE)</f>
        <v>0</v>
      </c>
      <c r="AI4" s="18">
        <f>VLOOKUP($A$1,保存!$A$2:$AI$80,35,FALSE)</f>
        <v>0</v>
      </c>
    </row>
    <row r="5" spans="1:35"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1:35"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1:35"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1:35"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1:3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1:35"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1:35"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1:35"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1:35"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1:35"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1:35"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1:35"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1:35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1:35"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1:35"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1:35"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1:35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1:35"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1:35"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1:35"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1:35"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1:35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1:35"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1:35"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1:35"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1:35"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1:35"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1:35"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1:35"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1:35"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1:35"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1:35"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1:35"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1:35"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1:35"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1:35"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1:35"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1:35"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1:35"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1:35"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1:35"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1:35"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1:35"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1:35"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1:35"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1:35"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1:35"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1:35"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1:35"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1:35"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1:35"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1:35"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1:35"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1:35"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1:35"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1:35"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1:35"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1:35"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1:35"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1:35"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1:35"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1:35"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1:35"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1:35"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1:35"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1:35"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1:35"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1:35"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1:35"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1:35"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1:35"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1:35"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1:35"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1:35"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1:35"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1:35"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1:35"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1:35"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1:35"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1:35"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1:35"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1:35"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1:35"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1:35"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1:35"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1:35"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1:35"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1:35"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1:35"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1:35"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1:35"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1:35"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1:35"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1:35"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1:35"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1:35"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1:35"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1:35"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1:35"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1:35"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1:35"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1:35"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1:35"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1:35"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1:35"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1:35"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1:35"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1:35"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1:35"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1:35"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1:35"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1:35"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1:35"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1:35"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1:35"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1:35"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1:35"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1:35"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1:35"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1:35"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1:35"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1:35"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1:35"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1:35"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1:35"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1:35"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1:35"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1:35"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1:35"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8C6B-9252-479E-8DEF-4E4C58E1A7AC}">
  <dimension ref="A1:A29"/>
  <sheetViews>
    <sheetView tabSelected="1" workbookViewId="0"/>
  </sheetViews>
  <sheetFormatPr defaultRowHeight="13.2"/>
  <cols>
    <col min="1" max="1" width="100.21875" customWidth="1"/>
  </cols>
  <sheetData>
    <row r="1" spans="1:1" ht="16.05" customHeight="1"/>
    <row r="2" spans="1:1" ht="16.05" customHeight="1">
      <c r="A2" s="23" t="s">
        <v>96</v>
      </c>
    </row>
    <row r="3" spans="1:1" ht="16.05" customHeight="1">
      <c r="A3" s="23"/>
    </row>
    <row r="4" spans="1:1" s="24" customFormat="1" ht="16.05" customHeight="1">
      <c r="A4" s="24" t="s">
        <v>94</v>
      </c>
    </row>
    <row r="5" spans="1:1" s="24" customFormat="1" ht="16.05" customHeight="1">
      <c r="A5" s="24" t="s">
        <v>97</v>
      </c>
    </row>
    <row r="6" spans="1:1" s="24" customFormat="1" ht="16.05" customHeight="1">
      <c r="A6" s="24" t="s">
        <v>95</v>
      </c>
    </row>
    <row r="7" spans="1:1" ht="16.05" customHeight="1"/>
    <row r="8" spans="1:1" ht="16.05" customHeight="1">
      <c r="A8" t="s">
        <v>89</v>
      </c>
    </row>
    <row r="9" spans="1:1" ht="16.05" customHeight="1">
      <c r="A9" t="s">
        <v>99</v>
      </c>
    </row>
    <row r="10" spans="1:1" s="21" customFormat="1" ht="45" customHeight="1">
      <c r="A10" s="22" t="s">
        <v>91</v>
      </c>
    </row>
    <row r="11" spans="1:1" s="21" customFormat="1" ht="45" customHeight="1">
      <c r="A11" s="22" t="s">
        <v>105</v>
      </c>
    </row>
    <row r="12" spans="1:1" s="21" customFormat="1" ht="15.6" customHeight="1"/>
    <row r="13" spans="1:1" s="21" customFormat="1" ht="16.05" customHeight="1">
      <c r="A13" s="21" t="s">
        <v>90</v>
      </c>
    </row>
    <row r="14" spans="1:1" s="21" customFormat="1" ht="16.05" customHeight="1">
      <c r="A14" s="21" t="s">
        <v>98</v>
      </c>
    </row>
    <row r="15" spans="1:1" s="21" customFormat="1" ht="15.6" customHeight="1">
      <c r="A15" s="22" t="s">
        <v>104</v>
      </c>
    </row>
    <row r="16" spans="1:1" s="21" customFormat="1" ht="16.05" customHeight="1">
      <c r="A16" s="21" t="s">
        <v>92</v>
      </c>
    </row>
    <row r="17" spans="1:1" s="21" customFormat="1" ht="16.05" customHeight="1">
      <c r="A17" s="21" t="s">
        <v>93</v>
      </c>
    </row>
    <row r="18" spans="1:1" s="21" customFormat="1" ht="16.05" customHeight="1"/>
    <row r="19" spans="1:1" s="21" customFormat="1" ht="16.05" customHeight="1"/>
    <row r="20" spans="1:1" s="21" customFormat="1" ht="16.05" customHeight="1"/>
    <row r="21" spans="1:1" s="21" customFormat="1" ht="16.05" customHeight="1"/>
    <row r="22" spans="1:1" s="21" customFormat="1" ht="16.05" customHeight="1"/>
    <row r="23" spans="1:1" s="21" customFormat="1" ht="16.05" customHeight="1"/>
    <row r="24" spans="1:1" s="21" customFormat="1" ht="16.05" customHeight="1"/>
    <row r="25" spans="1:1" s="21" customFormat="1" ht="16.05" customHeight="1"/>
    <row r="26" spans="1:1" s="21" customFormat="1" ht="16.05" customHeight="1"/>
    <row r="27" spans="1:1" s="21" customFormat="1" ht="16.05" customHeight="1"/>
    <row r="28" spans="1:1" s="21" customFormat="1" ht="16.05" customHeight="1"/>
    <row r="29" spans="1:1" s="21" customFormat="1" ht="16.05" customHeight="1"/>
  </sheetData>
  <phoneticPr fontId="1"/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保存</vt:lpstr>
      <vt:lpstr>取り出し</vt:lpstr>
      <vt:lpstr>使用方法</vt:lpstr>
    </vt:vector>
  </TitlesOfParts>
  <Company>イワキ株式会社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t-hara</dc:creator>
  <cp:lastModifiedBy>奥平 佑也(Yuya Okuhira)</cp:lastModifiedBy>
  <cp:lastPrinted>2016-09-23T13:48:58Z</cp:lastPrinted>
  <dcterms:created xsi:type="dcterms:W3CDTF">2016-09-21T06:01:53Z</dcterms:created>
  <dcterms:modified xsi:type="dcterms:W3CDTF">2022-11-10T03:08:48Z</dcterms:modified>
</cp:coreProperties>
</file>